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Ho\Desktop\"/>
    </mc:Choice>
  </mc:AlternateContent>
  <bookViews>
    <workbookView xWindow="0" yWindow="0" windowWidth="23040" windowHeight="9396"/>
  </bookViews>
  <sheets>
    <sheet name="Calc" sheetId="5" r:id="rId1"/>
    <sheet name="quad1" sheetId="1" r:id="rId2"/>
    <sheet name="quad2" sheetId="2" r:id="rId3"/>
    <sheet name="quad3" sheetId="3" r:id="rId4"/>
    <sheet name="quad4" sheetId="4" r:id="rId5"/>
    <sheet name="author" sheetId="6" r:id="rId6"/>
  </sheets>
  <calcPr calcId="152511"/>
</workbook>
</file>

<file path=xl/calcChain.xml><?xml version="1.0" encoding="utf-8"?>
<calcChain xmlns="http://schemas.openxmlformats.org/spreadsheetml/2006/main">
  <c r="I10" i="5" l="1"/>
  <c r="J8" i="5"/>
  <c r="J7" i="5"/>
  <c r="J6" i="5"/>
  <c r="J5" i="5"/>
  <c r="J4" i="5"/>
  <c r="J3" i="5"/>
  <c r="J2" i="5"/>
  <c r="I20" i="5"/>
  <c r="H20" i="5"/>
  <c r="I19" i="5"/>
  <c r="H19" i="5"/>
  <c r="I9" i="5"/>
  <c r="E17" i="5" s="1"/>
  <c r="E16" i="5"/>
  <c r="D16" i="5"/>
  <c r="C16" i="5"/>
  <c r="B16" i="5"/>
  <c r="H8" i="5"/>
  <c r="I8" i="5" s="1"/>
  <c r="H7" i="5"/>
  <c r="I7" i="5" s="1"/>
  <c r="H6" i="5"/>
  <c r="H5" i="5"/>
  <c r="I5" i="5" s="1"/>
  <c r="H4" i="5"/>
  <c r="H3" i="5"/>
  <c r="H2" i="5"/>
  <c r="I2" i="5" s="1"/>
  <c r="I3" i="5"/>
  <c r="I4" i="5"/>
  <c r="I6" i="5"/>
  <c r="M22" i="3"/>
  <c r="Q11" i="1"/>
  <c r="P11" i="1"/>
  <c r="Q11" i="4"/>
  <c r="P11" i="4"/>
  <c r="Q11" i="3"/>
  <c r="P11" i="3"/>
  <c r="P11" i="2"/>
  <c r="Q11" i="2"/>
  <c r="Q21" i="3"/>
  <c r="N21" i="3"/>
  <c r="M20" i="3"/>
  <c r="M23" i="3"/>
  <c r="M21" i="3"/>
  <c r="J22" i="3"/>
  <c r="I22" i="3"/>
  <c r="H22" i="3"/>
  <c r="G22" i="3"/>
  <c r="F22" i="3"/>
  <c r="E22" i="3"/>
  <c r="D22" i="3"/>
  <c r="C22" i="3"/>
  <c r="B22" i="3"/>
  <c r="J21" i="3"/>
  <c r="I21" i="3"/>
  <c r="H21" i="3"/>
  <c r="G21" i="3"/>
  <c r="F21" i="3"/>
  <c r="E21" i="3"/>
  <c r="D21" i="3"/>
  <c r="C21" i="3"/>
  <c r="B21" i="3"/>
  <c r="J20" i="3"/>
  <c r="I20" i="3"/>
  <c r="H20" i="3"/>
  <c r="G20" i="3"/>
  <c r="F20" i="3"/>
  <c r="E20" i="3"/>
  <c r="D20" i="3"/>
  <c r="C20" i="3"/>
  <c r="B20" i="3"/>
  <c r="J19" i="3"/>
  <c r="I19" i="3"/>
  <c r="H19" i="3"/>
  <c r="G19" i="3"/>
  <c r="F19" i="3"/>
  <c r="E19" i="3"/>
  <c r="D19" i="3"/>
  <c r="C19" i="3"/>
  <c r="B19" i="3"/>
  <c r="J18" i="3"/>
  <c r="I18" i="3"/>
  <c r="H18" i="3"/>
  <c r="G18" i="3"/>
  <c r="F18" i="3"/>
  <c r="E18" i="3"/>
  <c r="D18" i="3"/>
  <c r="C18" i="3"/>
  <c r="B18" i="3"/>
  <c r="J17" i="3"/>
  <c r="I17" i="3"/>
  <c r="H17" i="3"/>
  <c r="G17" i="3"/>
  <c r="F17" i="3"/>
  <c r="E17" i="3"/>
  <c r="D17" i="3"/>
  <c r="C17" i="3"/>
  <c r="B17" i="3"/>
  <c r="J16" i="3"/>
  <c r="I16" i="3"/>
  <c r="H16" i="3"/>
  <c r="G16" i="3"/>
  <c r="F16" i="3"/>
  <c r="E16" i="3"/>
  <c r="D16" i="3"/>
  <c r="C16" i="3"/>
  <c r="B16" i="3"/>
  <c r="G8" i="5"/>
  <c r="G7" i="5"/>
  <c r="G6" i="5"/>
  <c r="G5" i="5"/>
  <c r="G4" i="5"/>
  <c r="G3" i="5"/>
  <c r="G2" i="5"/>
  <c r="B8" i="5"/>
  <c r="B7" i="5"/>
  <c r="B6" i="5"/>
  <c r="B5" i="5"/>
  <c r="B4" i="5"/>
  <c r="B3" i="5"/>
  <c r="B2" i="5"/>
  <c r="B17" i="5" l="1"/>
  <c r="C17" i="5"/>
  <c r="D17" i="5"/>
  <c r="O7" i="4"/>
  <c r="O7" i="3"/>
  <c r="P7" i="2"/>
  <c r="O5" i="1"/>
  <c r="C10" i="4"/>
  <c r="D10" i="4"/>
  <c r="E10" i="4"/>
  <c r="F10" i="4"/>
  <c r="G10" i="4"/>
  <c r="H10" i="4"/>
  <c r="I10" i="4"/>
  <c r="B10" i="4"/>
  <c r="B11" i="4" s="1"/>
  <c r="C10" i="3"/>
  <c r="D10" i="3"/>
  <c r="E10" i="3"/>
  <c r="B11" i="3" s="1"/>
  <c r="F10" i="3"/>
  <c r="G10" i="3"/>
  <c r="H10" i="3"/>
  <c r="I10" i="3"/>
  <c r="J10" i="3"/>
  <c r="B10" i="3"/>
  <c r="C10" i="2"/>
  <c r="D10" i="2"/>
  <c r="E10" i="2"/>
  <c r="F10" i="2"/>
  <c r="G10" i="2"/>
  <c r="H10" i="2"/>
  <c r="I10" i="2"/>
  <c r="B10" i="2"/>
  <c r="B11" i="2" s="1"/>
  <c r="J10" i="1"/>
  <c r="C10" i="1"/>
  <c r="B11" i="1" s="1"/>
  <c r="D10" i="1"/>
  <c r="E10" i="1"/>
  <c r="F10" i="1"/>
  <c r="G10" i="1"/>
  <c r="H10" i="1"/>
  <c r="I10" i="1"/>
  <c r="B10" i="1"/>
  <c r="K4" i="4"/>
  <c r="L4" i="4" s="1"/>
  <c r="K5" i="4"/>
  <c r="L5" i="4" s="1"/>
  <c r="K6" i="4"/>
  <c r="L6" i="4" s="1"/>
  <c r="M7" i="4" s="1"/>
  <c r="K7" i="4"/>
  <c r="L7" i="4" s="1"/>
  <c r="K8" i="4"/>
  <c r="L8" i="4" s="1"/>
  <c r="K9" i="4"/>
  <c r="L9" i="4" s="1"/>
  <c r="K3" i="4"/>
  <c r="L3" i="4" s="1"/>
  <c r="K4" i="3"/>
  <c r="L4" i="3" s="1"/>
  <c r="K5" i="3"/>
  <c r="L5" i="3" s="1"/>
  <c r="K6" i="3"/>
  <c r="L6" i="3" s="1"/>
  <c r="M7" i="3" s="1"/>
  <c r="K7" i="3"/>
  <c r="L7" i="3" s="1"/>
  <c r="M8" i="3" s="1"/>
  <c r="K8" i="3"/>
  <c r="L8" i="3" s="1"/>
  <c r="K9" i="3"/>
  <c r="L9" i="3" s="1"/>
  <c r="K3" i="3"/>
  <c r="L3" i="3" s="1"/>
  <c r="K4" i="2"/>
  <c r="L4" i="2" s="1"/>
  <c r="K5" i="2"/>
  <c r="L5" i="2" s="1"/>
  <c r="K6" i="2"/>
  <c r="L6" i="2" s="1"/>
  <c r="K7" i="2"/>
  <c r="L7" i="2" s="1"/>
  <c r="M8" i="2" s="1"/>
  <c r="K8" i="2"/>
  <c r="L8" i="2" s="1"/>
  <c r="M9" i="2" s="1"/>
  <c r="K9" i="2"/>
  <c r="L9" i="2" s="1"/>
  <c r="K3" i="2"/>
  <c r="L3" i="2" s="1"/>
  <c r="K4" i="1"/>
  <c r="L4" i="1" s="1"/>
  <c r="K5" i="1"/>
  <c r="L5" i="1" s="1"/>
  <c r="K6" i="1"/>
  <c r="L6" i="1" s="1"/>
  <c r="K7" i="1"/>
  <c r="L7" i="1" s="1"/>
  <c r="M8" i="1" s="1"/>
  <c r="K8" i="1"/>
  <c r="L8" i="1" s="1"/>
  <c r="M9" i="1" s="1"/>
  <c r="K9" i="1"/>
  <c r="L9" i="1" s="1"/>
  <c r="K3" i="1"/>
  <c r="L3" i="1" s="1"/>
  <c r="P2" i="4"/>
  <c r="P2" i="3"/>
  <c r="P2" i="2"/>
  <c r="P2" i="1"/>
  <c r="M9" i="4" l="1"/>
  <c r="M7" i="1"/>
  <c r="M9" i="3"/>
  <c r="M8" i="4"/>
  <c r="M7" i="2"/>
</calcChain>
</file>

<file path=xl/sharedStrings.xml><?xml version="1.0" encoding="utf-8"?>
<sst xmlns="http://schemas.openxmlformats.org/spreadsheetml/2006/main" count="53" uniqueCount="35">
  <si>
    <t>CENTAUR HP</t>
  </si>
  <si>
    <t>HP LEFT</t>
  </si>
  <si>
    <t xml:space="preserve">Damage </t>
  </si>
  <si>
    <t>Damage</t>
  </si>
  <si>
    <t>Cent</t>
  </si>
  <si>
    <t>q1</t>
  </si>
  <si>
    <t>q2</t>
  </si>
  <si>
    <t>q3</t>
  </si>
  <si>
    <t>q4</t>
  </si>
  <si>
    <t>average</t>
  </si>
  <si>
    <t>/magic res</t>
  </si>
  <si>
    <t>Total Explosions = 100</t>
  </si>
  <si>
    <t>std.s</t>
  </si>
  <si>
    <t>std.s(cent4)</t>
  </si>
  <si>
    <t>typical damage interval</t>
  </si>
  <si>
    <t>calculation to show ff is rank 1</t>
  </si>
  <si>
    <t>+cent regen</t>
  </si>
  <si>
    <t>ratio</t>
  </si>
  <si>
    <t>radius</t>
  </si>
  <si>
    <t>Centaur regen ~38 (10s * .25+.03str)</t>
  </si>
  <si>
    <t>Freezing field rank = 1</t>
  </si>
  <si>
    <t>avg cent2-4</t>
  </si>
  <si>
    <t>FF rank</t>
  </si>
  <si>
    <t>exp dmg</t>
  </si>
  <si>
    <t>expct dmg</t>
  </si>
  <si>
    <t>std.p(cent4)</t>
  </si>
  <si>
    <t>explosions</t>
  </si>
  <si>
    <t>damage</t>
  </si>
  <si>
    <t>std.p</t>
  </si>
  <si>
    <t>original creator:</t>
  </si>
  <si>
    <t>iamdrugengineer</t>
  </si>
  <si>
    <t>http://www.reddit.com/r/DotA2/comments/2vz9uj/in_depth_freezing_field_analysis/</t>
  </si>
  <si>
    <t>https://www.youtube.com/watch?v=CrGBl65Zwng&amp;feature=youtu.be</t>
  </si>
  <si>
    <t>kiwimancy</t>
  </si>
  <si>
    <t>extended 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</si>
</sst>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5" xfId="0" applyBorder="1"/>
    <xf numFmtId="0" fontId="0" fillId="0" borderId="4" xfId="0" applyBorder="1"/>
    <xf numFmtId="0" fontId="0" fillId="0" borderId="1" xfId="0" quotePrefix="1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0" fillId="0" borderId="2" xfId="0" applyNumberFormat="1" applyBorder="1"/>
    <xf numFmtId="10" fontId="0" fillId="0" borderId="3" xfId="0" applyNumberFormat="1" applyBorder="1"/>
    <xf numFmtId="2" fontId="0" fillId="0" borderId="0" xfId="0" applyNumberFormat="1" applyAlignment="1"/>
    <xf numFmtId="2" fontId="0" fillId="0" borderId="0" xfId="0" applyNumberFormat="1"/>
    <xf numFmtId="2" fontId="0" fillId="0" borderId="2" xfId="0" applyNumberFormat="1" applyBorder="1"/>
    <xf numFmtId="2" fontId="0" fillId="0" borderId="0" xfId="0" applyNumberFormat="1" applyBorder="1" applyAlignment="1"/>
    <xf numFmtId="2" fontId="0" fillId="0" borderId="0" xfId="0" applyNumberFormat="1" applyBorder="1"/>
    <xf numFmtId="2" fontId="0" fillId="0" borderId="1" xfId="0" applyNumberFormat="1" applyBorder="1" applyAlignment="1"/>
    <xf numFmtId="2" fontId="0" fillId="0" borderId="1" xfId="0" applyNumberFormat="1" applyBorder="1"/>
    <xf numFmtId="2" fontId="0" fillId="0" borderId="3" xfId="0" applyNumberFormat="1" applyBorder="1"/>
    <xf numFmtId="2" fontId="0" fillId="0" borderId="10" xfId="0" applyNumberFormat="1" applyBorder="1"/>
    <xf numFmtId="10" fontId="0" fillId="0" borderId="9" xfId="0" applyNumberFormat="1" applyBorder="1"/>
    <xf numFmtId="10" fontId="0" fillId="0" borderId="0" xfId="0" applyNumberFormat="1" applyBorder="1"/>
    <xf numFmtId="2" fontId="1" fillId="0" borderId="0" xfId="0" applyNumberFormat="1" applyFont="1"/>
    <xf numFmtId="0" fontId="0" fillId="0" borderId="0" xfId="0" applyAlignment="1">
      <alignment horizontal="center"/>
    </xf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youtube.com/watch?v=CrGBl65Zwng&amp;feature=youtu.be" TargetMode="External"/><Relationship Id="rId1" Type="http://schemas.openxmlformats.org/officeDocument/2006/relationships/hyperlink" Target="http://www.reddit.com/r/DotA2/comments/2vz9uj/in_depth_freezing_field_analysi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Normal="100" workbookViewId="0">
      <selection activeCell="O18" sqref="O18"/>
    </sheetView>
  </sheetViews>
  <sheetFormatPr defaultRowHeight="14.4" x14ac:dyDescent="0.3"/>
  <cols>
    <col min="8" max="8" width="12.21875" customWidth="1"/>
    <col min="9" max="9" width="11" customWidth="1"/>
  </cols>
  <sheetData>
    <row r="1" spans="1:13" x14ac:dyDescent="0.3">
      <c r="A1" s="3" t="s">
        <v>4</v>
      </c>
      <c r="B1" s="5" t="s">
        <v>18</v>
      </c>
      <c r="C1" s="2" t="s">
        <v>5</v>
      </c>
      <c r="D1" s="2" t="s">
        <v>6</v>
      </c>
      <c r="E1" s="2" t="s">
        <v>7</v>
      </c>
      <c r="F1" s="3" t="s">
        <v>8</v>
      </c>
      <c r="G1" s="2" t="s">
        <v>9</v>
      </c>
      <c r="H1" s="7" t="s">
        <v>16</v>
      </c>
      <c r="I1" s="2" t="s">
        <v>10</v>
      </c>
      <c r="J1" s="3" t="s">
        <v>17</v>
      </c>
      <c r="K1" s="8"/>
      <c r="L1" s="8"/>
      <c r="M1" t="s">
        <v>20</v>
      </c>
    </row>
    <row r="2" spans="1:13" x14ac:dyDescent="0.3">
      <c r="A2" s="4">
        <v>1</v>
      </c>
      <c r="B2" s="6">
        <f>A2*110</f>
        <v>110</v>
      </c>
      <c r="C2" s="14">
        <v>1572.7777777777778</v>
      </c>
      <c r="D2" s="15">
        <v>1526.1111111111111</v>
      </c>
      <c r="E2" s="15">
        <v>1602.2222222222222</v>
      </c>
      <c r="F2" s="16">
        <v>1613.4444444444443</v>
      </c>
      <c r="G2" s="15">
        <f>AVERAGE(C2:F2)</f>
        <v>1578.6388888888889</v>
      </c>
      <c r="H2" s="15">
        <f>G2+38</f>
        <v>1616.6388888888889</v>
      </c>
      <c r="I2" s="15">
        <f t="shared" ref="I2:I8" si="0">H2/0.75</f>
        <v>2155.5185185185187</v>
      </c>
      <c r="J2" s="12">
        <f>I2/I$9</f>
        <v>1.0684466257068026</v>
      </c>
      <c r="M2" t="s">
        <v>11</v>
      </c>
    </row>
    <row r="3" spans="1:13" x14ac:dyDescent="0.3">
      <c r="A3" s="4">
        <v>2</v>
      </c>
      <c r="B3" s="6">
        <f t="shared" ref="B3:B8" si="1">A3*110</f>
        <v>220</v>
      </c>
      <c r="C3" s="14">
        <v>1502.6666666666665</v>
      </c>
      <c r="D3" s="15">
        <v>1317.5555555555557</v>
      </c>
      <c r="E3" s="15">
        <v>1418.5555555555557</v>
      </c>
      <c r="F3" s="16">
        <v>1561.2222222222222</v>
      </c>
      <c r="G3" s="15">
        <f t="shared" ref="G3:G8" si="2">AVERAGE(C3:F3)</f>
        <v>1450</v>
      </c>
      <c r="H3" s="15">
        <f t="shared" ref="H3:H8" si="3">G3+38</f>
        <v>1488</v>
      </c>
      <c r="I3" s="15">
        <f t="shared" si="0"/>
        <v>1984</v>
      </c>
      <c r="J3" s="12">
        <f t="shared" ref="J3:J8" si="4">I3/I$9</f>
        <v>0.98342838959195167</v>
      </c>
    </row>
    <row r="4" spans="1:13" x14ac:dyDescent="0.3">
      <c r="A4" s="4">
        <v>3</v>
      </c>
      <c r="B4" s="6">
        <f t="shared" si="1"/>
        <v>330</v>
      </c>
      <c r="C4" s="14">
        <v>1545.8888888888889</v>
      </c>
      <c r="D4" s="15">
        <v>1458.7777777777778</v>
      </c>
      <c r="E4" s="15">
        <v>1400.4444444444443</v>
      </c>
      <c r="F4" s="16">
        <v>1560.4444444444443</v>
      </c>
      <c r="G4" s="15">
        <f t="shared" si="2"/>
        <v>1491.3888888888889</v>
      </c>
      <c r="H4" s="15">
        <f t="shared" si="3"/>
        <v>1529.3888888888889</v>
      </c>
      <c r="I4" s="15">
        <f t="shared" si="0"/>
        <v>2039.1851851851852</v>
      </c>
      <c r="J4" s="12">
        <f t="shared" si="4"/>
        <v>1.0107825618681614</v>
      </c>
    </row>
    <row r="5" spans="1:13" x14ac:dyDescent="0.3">
      <c r="A5" s="4">
        <v>4</v>
      </c>
      <c r="B5" s="6">
        <f t="shared" si="1"/>
        <v>440</v>
      </c>
      <c r="C5" s="14">
        <v>1528.5555555555557</v>
      </c>
      <c r="D5" s="15">
        <v>1473.3333333333335</v>
      </c>
      <c r="E5" s="15">
        <v>1382.4444444444443</v>
      </c>
      <c r="F5" s="16">
        <v>1551</v>
      </c>
      <c r="G5" s="15">
        <f t="shared" si="2"/>
        <v>1483.8333333333335</v>
      </c>
      <c r="H5" s="15">
        <f t="shared" si="3"/>
        <v>1521.8333333333335</v>
      </c>
      <c r="I5" s="15">
        <f t="shared" si="0"/>
        <v>2029.1111111111113</v>
      </c>
      <c r="J5" s="12">
        <f t="shared" si="4"/>
        <v>1.005789048539887</v>
      </c>
      <c r="M5" t="s">
        <v>19</v>
      </c>
    </row>
    <row r="6" spans="1:13" x14ac:dyDescent="0.3">
      <c r="A6" s="4">
        <v>5</v>
      </c>
      <c r="B6" s="6">
        <f t="shared" si="1"/>
        <v>550</v>
      </c>
      <c r="C6" s="14">
        <v>1397.5555555555557</v>
      </c>
      <c r="D6" s="15">
        <v>1386.1111111111111</v>
      </c>
      <c r="E6" s="15">
        <v>1372.6666666666665</v>
      </c>
      <c r="F6" s="16">
        <v>1341.8888888888889</v>
      </c>
      <c r="G6" s="15">
        <f t="shared" si="2"/>
        <v>1374.5555555555557</v>
      </c>
      <c r="H6" s="15">
        <f t="shared" si="3"/>
        <v>1412.5555555555557</v>
      </c>
      <c r="I6" s="15">
        <f t="shared" si="0"/>
        <v>1883.4074074074076</v>
      </c>
      <c r="J6" s="12">
        <f t="shared" si="4"/>
        <v>0.93356669032873973</v>
      </c>
    </row>
    <row r="7" spans="1:13" x14ac:dyDescent="0.3">
      <c r="A7" s="4">
        <v>6</v>
      </c>
      <c r="B7" s="6">
        <f t="shared" si="1"/>
        <v>660</v>
      </c>
      <c r="C7" s="17">
        <v>1073.7777777777778</v>
      </c>
      <c r="D7" s="18">
        <v>1219.3333333333333</v>
      </c>
      <c r="E7" s="18">
        <v>891.44444444444434</v>
      </c>
      <c r="F7" s="16">
        <v>939.33333333333326</v>
      </c>
      <c r="G7" s="18">
        <f t="shared" si="2"/>
        <v>1030.9722222222222</v>
      </c>
      <c r="H7" s="18">
        <f t="shared" si="3"/>
        <v>1068.9722222222222</v>
      </c>
      <c r="I7" s="18">
        <f t="shared" si="0"/>
        <v>1425.2962962962963</v>
      </c>
      <c r="J7" s="12">
        <f t="shared" si="4"/>
        <v>0.70649034342643136</v>
      </c>
    </row>
    <row r="8" spans="1:13" x14ac:dyDescent="0.3">
      <c r="A8" s="3">
        <v>7</v>
      </c>
      <c r="B8" s="5">
        <f t="shared" si="1"/>
        <v>770</v>
      </c>
      <c r="C8" s="19">
        <v>696.33333333333326</v>
      </c>
      <c r="D8" s="20">
        <v>782.44444444444434</v>
      </c>
      <c r="E8" s="20">
        <v>585.88888888888891</v>
      </c>
      <c r="F8" s="21">
        <v>609.22222222222217</v>
      </c>
      <c r="G8" s="20">
        <f t="shared" si="2"/>
        <v>668.47222222222217</v>
      </c>
      <c r="H8" s="20">
        <f t="shared" si="3"/>
        <v>706.47222222222217</v>
      </c>
      <c r="I8" s="20">
        <f t="shared" si="0"/>
        <v>941.96296296296293</v>
      </c>
      <c r="J8" s="13">
        <f t="shared" si="4"/>
        <v>0.46691185469855334</v>
      </c>
    </row>
    <row r="9" spans="1:13" x14ac:dyDescent="0.3">
      <c r="I9" s="25">
        <f>AVERAGE(I3:I5)</f>
        <v>2017.4320987654321</v>
      </c>
      <c r="J9" t="s">
        <v>27</v>
      </c>
      <c r="K9" t="s">
        <v>21</v>
      </c>
    </row>
    <row r="10" spans="1:13" x14ac:dyDescent="0.3">
      <c r="I10" s="15">
        <f>I9/B15</f>
        <v>19.213639035861259</v>
      </c>
      <c r="J10" t="s">
        <v>26</v>
      </c>
    </row>
    <row r="14" spans="1:13" x14ac:dyDescent="0.3">
      <c r="A14" t="s">
        <v>22</v>
      </c>
      <c r="B14">
        <v>1</v>
      </c>
      <c r="C14">
        <v>2</v>
      </c>
      <c r="D14">
        <v>3</v>
      </c>
      <c r="E14">
        <v>4</v>
      </c>
      <c r="H14" t="s">
        <v>12</v>
      </c>
      <c r="I14" t="s">
        <v>28</v>
      </c>
    </row>
    <row r="15" spans="1:13" x14ac:dyDescent="0.3">
      <c r="A15" t="s">
        <v>23</v>
      </c>
      <c r="B15" s="9">
        <v>105</v>
      </c>
      <c r="C15" s="10">
        <v>170</v>
      </c>
      <c r="D15" s="10">
        <v>250</v>
      </c>
      <c r="E15" s="11">
        <v>310</v>
      </c>
      <c r="H15" s="15">
        <v>193.51338085886613</v>
      </c>
      <c r="I15" s="15">
        <v>181.01519273254385</v>
      </c>
    </row>
    <row r="16" spans="1:13" x14ac:dyDescent="0.3">
      <c r="A16" t="s">
        <v>17</v>
      </c>
      <c r="B16" s="23">
        <f>B15/$B$15</f>
        <v>1</v>
      </c>
      <c r="C16" s="24">
        <f t="shared" ref="C16:E16" si="5">C15/$B$15</f>
        <v>1.6190476190476191</v>
      </c>
      <c r="D16" s="24">
        <f t="shared" si="5"/>
        <v>2.3809523809523809</v>
      </c>
      <c r="E16" s="12">
        <f t="shared" si="5"/>
        <v>2.9523809523809526</v>
      </c>
      <c r="H16" s="15">
        <v>193.24300024284747</v>
      </c>
      <c r="I16" s="15">
        <v>180.76227482525218</v>
      </c>
    </row>
    <row r="17" spans="1:10" x14ac:dyDescent="0.3">
      <c r="A17" t="s">
        <v>24</v>
      </c>
      <c r="B17" s="22">
        <f>B16*$I$9</f>
        <v>2017.4320987654321</v>
      </c>
      <c r="C17" s="20">
        <f t="shared" ref="C17:E17" si="6">C16*$I$9</f>
        <v>3266.3186360964141</v>
      </c>
      <c r="D17" s="20">
        <f t="shared" si="6"/>
        <v>4803.4097589653147</v>
      </c>
      <c r="E17" s="21">
        <f t="shared" si="6"/>
        <v>5956.2281011169907</v>
      </c>
      <c r="H17" s="15">
        <v>211.3931678852735</v>
      </c>
      <c r="I17" s="15">
        <v>197.74020203286938</v>
      </c>
    </row>
    <row r="18" spans="1:10" x14ac:dyDescent="0.3">
      <c r="H18" s="20">
        <v>205.6465414248438</v>
      </c>
      <c r="I18" s="20">
        <v>192.36472519669505</v>
      </c>
    </row>
    <row r="19" spans="1:10" x14ac:dyDescent="0.3">
      <c r="H19" s="15">
        <f>AVERAGE(H15:H18)</f>
        <v>200.94902260295774</v>
      </c>
      <c r="I19" s="15">
        <f>AVERAGE(I15:I18)</f>
        <v>187.97059869684014</v>
      </c>
      <c r="J19" t="s">
        <v>27</v>
      </c>
    </row>
    <row r="20" spans="1:10" x14ac:dyDescent="0.3">
      <c r="H20" s="25">
        <f>H19/$B$15</f>
        <v>1.9138002152662641</v>
      </c>
      <c r="I20" s="15">
        <f>I19/$B$15</f>
        <v>1.7901961780651443</v>
      </c>
      <c r="J20" t="s">
        <v>26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Q11" sqref="P11:Q11"/>
    </sheetView>
  </sheetViews>
  <sheetFormatPr defaultRowHeight="14.4" x14ac:dyDescent="0.3"/>
  <sheetData>
    <row r="1" spans="1:17" x14ac:dyDescent="0.3">
      <c r="B1" s="26" t="s">
        <v>1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P1" t="s">
        <v>0</v>
      </c>
    </row>
    <row r="2" spans="1:17" x14ac:dyDescent="0.3">
      <c r="L2" t="s">
        <v>2</v>
      </c>
      <c r="P2">
        <f>2316</f>
        <v>2316</v>
      </c>
    </row>
    <row r="3" spans="1:17" x14ac:dyDescent="0.3">
      <c r="A3">
        <v>1</v>
      </c>
      <c r="B3">
        <v>937</v>
      </c>
      <c r="C3">
        <v>1093</v>
      </c>
      <c r="D3">
        <v>1096</v>
      </c>
      <c r="E3">
        <v>696</v>
      </c>
      <c r="F3">
        <v>619</v>
      </c>
      <c r="G3">
        <v>541</v>
      </c>
      <c r="H3">
        <v>230</v>
      </c>
      <c r="I3">
        <v>855</v>
      </c>
      <c r="J3">
        <v>622</v>
      </c>
      <c r="K3">
        <f>AVERAGE(B3:J3)</f>
        <v>743.22222222222217</v>
      </c>
      <c r="L3" s="1">
        <f>2316-K3</f>
        <v>1572.7777777777778</v>
      </c>
    </row>
    <row r="4" spans="1:17" x14ac:dyDescent="0.3">
      <c r="A4">
        <v>2</v>
      </c>
      <c r="B4">
        <v>542</v>
      </c>
      <c r="C4">
        <v>1016</v>
      </c>
      <c r="D4">
        <v>1173</v>
      </c>
      <c r="E4">
        <v>775</v>
      </c>
      <c r="F4">
        <v>857</v>
      </c>
      <c r="G4">
        <v>935</v>
      </c>
      <c r="H4">
        <v>621</v>
      </c>
      <c r="I4">
        <v>620</v>
      </c>
      <c r="J4">
        <v>781</v>
      </c>
      <c r="K4">
        <f t="shared" ref="K4:K9" si="0">AVERAGE(B4:J4)</f>
        <v>813.33333333333337</v>
      </c>
      <c r="L4" s="1">
        <f t="shared" ref="L4:L9" si="1">2316-K4</f>
        <v>1502.6666666666665</v>
      </c>
    </row>
    <row r="5" spans="1:17" x14ac:dyDescent="0.3">
      <c r="A5">
        <v>3</v>
      </c>
      <c r="B5">
        <v>700</v>
      </c>
      <c r="C5">
        <v>938</v>
      </c>
      <c r="D5">
        <v>938</v>
      </c>
      <c r="E5">
        <v>775</v>
      </c>
      <c r="F5">
        <v>780</v>
      </c>
      <c r="G5">
        <v>857</v>
      </c>
      <c r="H5">
        <v>542</v>
      </c>
      <c r="I5">
        <v>699</v>
      </c>
      <c r="J5">
        <v>702</v>
      </c>
      <c r="K5">
        <f t="shared" si="0"/>
        <v>770.11111111111109</v>
      </c>
      <c r="L5" s="1">
        <f t="shared" si="1"/>
        <v>1545.8888888888889</v>
      </c>
      <c r="O5">
        <f>1572/696</f>
        <v>2.2586206896551726</v>
      </c>
    </row>
    <row r="6" spans="1:17" x14ac:dyDescent="0.3">
      <c r="A6">
        <v>4</v>
      </c>
      <c r="B6">
        <v>463</v>
      </c>
      <c r="C6">
        <v>858</v>
      </c>
      <c r="D6">
        <v>1097</v>
      </c>
      <c r="E6">
        <v>854</v>
      </c>
      <c r="F6">
        <v>779</v>
      </c>
      <c r="G6">
        <v>936</v>
      </c>
      <c r="H6">
        <v>620</v>
      </c>
      <c r="I6">
        <v>857</v>
      </c>
      <c r="J6">
        <v>623</v>
      </c>
      <c r="K6">
        <f t="shared" si="0"/>
        <v>787.44444444444446</v>
      </c>
      <c r="L6" s="1">
        <f t="shared" si="1"/>
        <v>1528.5555555555557</v>
      </c>
    </row>
    <row r="7" spans="1:17" x14ac:dyDescent="0.3">
      <c r="A7">
        <v>5</v>
      </c>
      <c r="B7">
        <v>935</v>
      </c>
      <c r="C7">
        <v>858</v>
      </c>
      <c r="D7">
        <v>1097</v>
      </c>
      <c r="E7">
        <v>776</v>
      </c>
      <c r="F7">
        <v>1094</v>
      </c>
      <c r="G7">
        <v>1251</v>
      </c>
      <c r="H7">
        <v>620</v>
      </c>
      <c r="I7">
        <v>1015</v>
      </c>
      <c r="J7">
        <v>620</v>
      </c>
      <c r="K7">
        <f t="shared" si="0"/>
        <v>918.44444444444446</v>
      </c>
      <c r="L7" s="1">
        <f t="shared" si="1"/>
        <v>1397.5555555555557</v>
      </c>
      <c r="M7">
        <f>L6-L7</f>
        <v>131</v>
      </c>
    </row>
    <row r="8" spans="1:17" x14ac:dyDescent="0.3">
      <c r="A8">
        <v>6</v>
      </c>
      <c r="B8">
        <v>1328</v>
      </c>
      <c r="C8">
        <v>781</v>
      </c>
      <c r="D8">
        <v>1254</v>
      </c>
      <c r="E8">
        <v>1169</v>
      </c>
      <c r="F8">
        <v>1410</v>
      </c>
      <c r="G8">
        <v>1487</v>
      </c>
      <c r="H8">
        <v>1169</v>
      </c>
      <c r="I8">
        <v>1565</v>
      </c>
      <c r="J8">
        <v>1017</v>
      </c>
      <c r="K8">
        <f t="shared" si="0"/>
        <v>1242.2222222222222</v>
      </c>
      <c r="L8" s="1">
        <f t="shared" si="1"/>
        <v>1073.7777777777778</v>
      </c>
      <c r="M8">
        <f t="shared" ref="M8:M9" si="2">L7-L8</f>
        <v>323.77777777777783</v>
      </c>
    </row>
    <row r="9" spans="1:17" x14ac:dyDescent="0.3">
      <c r="A9">
        <v>7</v>
      </c>
      <c r="B9">
        <v>1719</v>
      </c>
      <c r="C9">
        <v>1570</v>
      </c>
      <c r="D9">
        <v>1568</v>
      </c>
      <c r="E9">
        <v>1485</v>
      </c>
      <c r="F9">
        <v>1882</v>
      </c>
      <c r="G9">
        <v>1659</v>
      </c>
      <c r="H9">
        <v>1247</v>
      </c>
      <c r="I9">
        <v>1960</v>
      </c>
      <c r="J9">
        <v>1487</v>
      </c>
      <c r="K9">
        <f t="shared" si="0"/>
        <v>1619.6666666666667</v>
      </c>
      <c r="L9" s="1">
        <f t="shared" si="1"/>
        <v>696.33333333333326</v>
      </c>
      <c r="M9">
        <f t="shared" si="2"/>
        <v>377.44444444444457</v>
      </c>
    </row>
    <row r="10" spans="1:17" x14ac:dyDescent="0.3">
      <c r="B10">
        <f>AVERAGE(B3:B9)</f>
        <v>946.28571428571433</v>
      </c>
      <c r="C10">
        <f t="shared" ref="C10:J10" si="3">AVERAGE(C3:C9)</f>
        <v>1016.2857142857143</v>
      </c>
      <c r="D10">
        <f t="shared" si="3"/>
        <v>1174.7142857142858</v>
      </c>
      <c r="E10">
        <f t="shared" si="3"/>
        <v>932.85714285714289</v>
      </c>
      <c r="F10">
        <f t="shared" si="3"/>
        <v>1060.1428571428571</v>
      </c>
      <c r="G10">
        <f t="shared" si="3"/>
        <v>1095.1428571428571</v>
      </c>
      <c r="H10">
        <f t="shared" si="3"/>
        <v>721.28571428571433</v>
      </c>
      <c r="I10">
        <f t="shared" si="3"/>
        <v>1081.5714285714287</v>
      </c>
      <c r="J10">
        <f t="shared" si="3"/>
        <v>836</v>
      </c>
      <c r="P10" t="s">
        <v>13</v>
      </c>
      <c r="Q10" t="s">
        <v>25</v>
      </c>
    </row>
    <row r="11" spans="1:17" x14ac:dyDescent="0.3">
      <c r="B11" s="26">
        <f>AVERAGE(B10:J10)</f>
        <v>984.92063492063482</v>
      </c>
      <c r="C11" s="26"/>
      <c r="D11" s="26"/>
      <c r="E11" s="26"/>
      <c r="F11" s="26"/>
      <c r="G11" s="26"/>
      <c r="H11" s="26"/>
      <c r="I11" s="26"/>
      <c r="J11" s="26"/>
      <c r="P11">
        <f>_xlfn.STDEV.S(B6:I6)</f>
        <v>193.51338085886613</v>
      </c>
      <c r="Q11">
        <f>_xlfn.STDEV.P(B6:I6)</f>
        <v>181.01519273254385</v>
      </c>
    </row>
  </sheetData>
  <mergeCells count="2">
    <mergeCell ref="B1:N1"/>
    <mergeCell ref="B11:J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Q11" sqref="P11:Q11"/>
    </sheetView>
  </sheetViews>
  <sheetFormatPr defaultRowHeight="14.4" x14ac:dyDescent="0.3"/>
  <sheetData>
    <row r="1" spans="1:17" x14ac:dyDescent="0.3">
      <c r="B1" s="26" t="s">
        <v>1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P1" t="s">
        <v>0</v>
      </c>
    </row>
    <row r="2" spans="1:17" x14ac:dyDescent="0.3">
      <c r="L2" t="s">
        <v>3</v>
      </c>
      <c r="P2">
        <f>2316</f>
        <v>2316</v>
      </c>
    </row>
    <row r="3" spans="1:17" x14ac:dyDescent="0.3">
      <c r="A3">
        <v>1</v>
      </c>
      <c r="B3">
        <v>543</v>
      </c>
      <c r="C3">
        <v>1410</v>
      </c>
      <c r="D3">
        <v>1339</v>
      </c>
      <c r="E3">
        <v>618</v>
      </c>
      <c r="F3">
        <v>941</v>
      </c>
      <c r="G3">
        <v>80</v>
      </c>
      <c r="H3">
        <v>229</v>
      </c>
      <c r="I3">
        <v>1169</v>
      </c>
      <c r="J3">
        <v>780</v>
      </c>
      <c r="K3">
        <f>AVERAGE(B3:J3)</f>
        <v>789.88888888888891</v>
      </c>
      <c r="L3">
        <f>2316-K3</f>
        <v>1526.1111111111111</v>
      </c>
    </row>
    <row r="4" spans="1:17" x14ac:dyDescent="0.3">
      <c r="A4">
        <v>2</v>
      </c>
      <c r="B4">
        <v>1016</v>
      </c>
      <c r="C4">
        <v>1559</v>
      </c>
      <c r="D4">
        <v>1261</v>
      </c>
      <c r="E4">
        <v>1091</v>
      </c>
      <c r="F4">
        <v>1175</v>
      </c>
      <c r="G4">
        <v>153</v>
      </c>
      <c r="H4">
        <v>703</v>
      </c>
      <c r="I4">
        <v>1011</v>
      </c>
      <c r="J4">
        <v>1017</v>
      </c>
      <c r="K4">
        <f t="shared" ref="K4:K9" si="0">AVERAGE(B4:J4)</f>
        <v>998.44444444444446</v>
      </c>
      <c r="L4">
        <f t="shared" ref="L4:L9" si="1">2316-K4</f>
        <v>1317.5555555555557</v>
      </c>
    </row>
    <row r="5" spans="1:17" x14ac:dyDescent="0.3">
      <c r="A5">
        <v>3</v>
      </c>
      <c r="B5">
        <v>1168</v>
      </c>
      <c r="C5">
        <v>1263</v>
      </c>
      <c r="D5">
        <v>768</v>
      </c>
      <c r="E5">
        <v>778</v>
      </c>
      <c r="F5">
        <v>778</v>
      </c>
      <c r="G5">
        <v>391</v>
      </c>
      <c r="H5">
        <v>622</v>
      </c>
      <c r="I5">
        <v>853</v>
      </c>
      <c r="J5">
        <v>1094</v>
      </c>
      <c r="K5">
        <f t="shared" si="0"/>
        <v>857.22222222222217</v>
      </c>
      <c r="L5">
        <f t="shared" si="1"/>
        <v>1458.7777777777778</v>
      </c>
    </row>
    <row r="6" spans="1:17" x14ac:dyDescent="0.3">
      <c r="A6">
        <v>4</v>
      </c>
      <c r="B6">
        <v>1093</v>
      </c>
      <c r="C6">
        <v>1106</v>
      </c>
      <c r="D6">
        <v>721</v>
      </c>
      <c r="E6">
        <v>856</v>
      </c>
      <c r="F6">
        <v>857</v>
      </c>
      <c r="G6">
        <v>775</v>
      </c>
      <c r="H6">
        <v>544</v>
      </c>
      <c r="I6">
        <v>696</v>
      </c>
      <c r="J6">
        <v>936</v>
      </c>
      <c r="K6">
        <f t="shared" si="0"/>
        <v>842.66666666666663</v>
      </c>
      <c r="L6">
        <f t="shared" si="1"/>
        <v>1473.3333333333335</v>
      </c>
    </row>
    <row r="7" spans="1:17" x14ac:dyDescent="0.3">
      <c r="A7">
        <v>5</v>
      </c>
      <c r="B7">
        <v>1329</v>
      </c>
      <c r="C7">
        <v>1106</v>
      </c>
      <c r="D7">
        <v>715</v>
      </c>
      <c r="E7">
        <v>935</v>
      </c>
      <c r="F7">
        <v>936</v>
      </c>
      <c r="G7">
        <v>697</v>
      </c>
      <c r="H7">
        <v>859</v>
      </c>
      <c r="I7">
        <v>777</v>
      </c>
      <c r="J7">
        <v>1015</v>
      </c>
      <c r="K7">
        <f t="shared" si="0"/>
        <v>929.88888888888891</v>
      </c>
      <c r="L7">
        <f t="shared" si="1"/>
        <v>1386.1111111111111</v>
      </c>
      <c r="M7">
        <f>L6-L7</f>
        <v>87.222222222222399</v>
      </c>
      <c r="P7">
        <f>1526/782</f>
        <v>1.9514066496163682</v>
      </c>
    </row>
    <row r="8" spans="1:17" x14ac:dyDescent="0.3">
      <c r="A8">
        <v>6</v>
      </c>
      <c r="B8">
        <v>1172</v>
      </c>
      <c r="C8">
        <v>1029</v>
      </c>
      <c r="D8">
        <v>792</v>
      </c>
      <c r="E8">
        <v>1407</v>
      </c>
      <c r="F8">
        <v>1250</v>
      </c>
      <c r="G8">
        <v>1012</v>
      </c>
      <c r="H8">
        <v>1179</v>
      </c>
      <c r="I8">
        <v>778</v>
      </c>
      <c r="J8">
        <v>1251</v>
      </c>
      <c r="K8">
        <f t="shared" si="0"/>
        <v>1096.6666666666667</v>
      </c>
      <c r="L8">
        <f t="shared" si="1"/>
        <v>1219.3333333333333</v>
      </c>
      <c r="M8">
        <f t="shared" ref="M8:M9" si="2">L7-L8</f>
        <v>166.77777777777783</v>
      </c>
    </row>
    <row r="9" spans="1:17" x14ac:dyDescent="0.3">
      <c r="A9">
        <v>7</v>
      </c>
      <c r="B9">
        <v>1723</v>
      </c>
      <c r="C9">
        <v>1342</v>
      </c>
      <c r="D9">
        <v>1104</v>
      </c>
      <c r="E9">
        <v>1723</v>
      </c>
      <c r="F9">
        <v>1566</v>
      </c>
      <c r="G9">
        <v>1485</v>
      </c>
      <c r="H9">
        <v>1965</v>
      </c>
      <c r="I9">
        <v>934</v>
      </c>
      <c r="J9">
        <v>1960</v>
      </c>
      <c r="K9">
        <f t="shared" si="0"/>
        <v>1533.5555555555557</v>
      </c>
      <c r="L9">
        <f t="shared" si="1"/>
        <v>782.44444444444434</v>
      </c>
      <c r="M9">
        <f t="shared" si="2"/>
        <v>436.88888888888891</v>
      </c>
    </row>
    <row r="10" spans="1:17" x14ac:dyDescent="0.3">
      <c r="B10">
        <f>AVERAGE(B3:B9)</f>
        <v>1149.1428571428571</v>
      </c>
      <c r="C10">
        <f t="shared" ref="C10:I10" si="3">AVERAGE(C3:C9)</f>
        <v>1259.2857142857142</v>
      </c>
      <c r="D10">
        <f t="shared" si="3"/>
        <v>957.14285714285711</v>
      </c>
      <c r="E10">
        <f t="shared" si="3"/>
        <v>1058.2857142857142</v>
      </c>
      <c r="F10">
        <f t="shared" si="3"/>
        <v>1071.8571428571429</v>
      </c>
      <c r="G10">
        <f t="shared" si="3"/>
        <v>656.14285714285711</v>
      </c>
      <c r="H10">
        <f t="shared" si="3"/>
        <v>871.57142857142856</v>
      </c>
      <c r="I10">
        <f t="shared" si="3"/>
        <v>888.28571428571433</v>
      </c>
      <c r="P10" t="s">
        <v>13</v>
      </c>
      <c r="Q10" t="s">
        <v>25</v>
      </c>
    </row>
    <row r="11" spans="1:17" x14ac:dyDescent="0.3">
      <c r="B11" s="26">
        <f>AVERAGE(B10:I10)</f>
        <v>988.96428571428578</v>
      </c>
      <c r="C11" s="26"/>
      <c r="D11" s="26"/>
      <c r="E11" s="26"/>
      <c r="F11" s="26"/>
      <c r="G11" s="26"/>
      <c r="H11" s="26"/>
      <c r="I11" s="26"/>
      <c r="P11">
        <f>_xlfn.STDEV.S(B6:I6)</f>
        <v>193.24300024284747</v>
      </c>
      <c r="Q11">
        <f>_xlfn.STDEV.P(B6:I6)</f>
        <v>180.76227482525218</v>
      </c>
    </row>
  </sheetData>
  <mergeCells count="2">
    <mergeCell ref="B1:N1"/>
    <mergeCell ref="B11:I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workbookViewId="0">
      <selection activeCell="P11" sqref="P11:Q11"/>
    </sheetView>
  </sheetViews>
  <sheetFormatPr defaultRowHeight="14.4" x14ac:dyDescent="0.3"/>
  <sheetData>
    <row r="1" spans="1:17" x14ac:dyDescent="0.3">
      <c r="B1" s="26" t="s">
        <v>1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P1" t="s">
        <v>0</v>
      </c>
    </row>
    <row r="2" spans="1:17" x14ac:dyDescent="0.3">
      <c r="L2" t="s">
        <v>3</v>
      </c>
      <c r="P2">
        <f>2316</f>
        <v>2316</v>
      </c>
    </row>
    <row r="3" spans="1:17" x14ac:dyDescent="0.3">
      <c r="A3">
        <v>1</v>
      </c>
      <c r="B3">
        <v>699</v>
      </c>
      <c r="C3">
        <v>945</v>
      </c>
      <c r="D3">
        <v>799</v>
      </c>
      <c r="E3">
        <v>622</v>
      </c>
      <c r="F3">
        <v>627</v>
      </c>
      <c r="G3">
        <v>83</v>
      </c>
      <c r="H3">
        <v>779</v>
      </c>
      <c r="I3">
        <v>1090</v>
      </c>
      <c r="J3">
        <v>780</v>
      </c>
      <c r="K3">
        <f>AVERAGE(B3:J3)</f>
        <v>713.77777777777783</v>
      </c>
      <c r="L3">
        <f>2316-K3</f>
        <v>1602.2222222222222</v>
      </c>
    </row>
    <row r="4" spans="1:17" x14ac:dyDescent="0.3">
      <c r="A4">
        <v>2</v>
      </c>
      <c r="B4">
        <v>856</v>
      </c>
      <c r="C4">
        <v>1182</v>
      </c>
      <c r="D4">
        <v>1192</v>
      </c>
      <c r="E4">
        <v>700</v>
      </c>
      <c r="F4">
        <v>705</v>
      </c>
      <c r="G4">
        <v>556</v>
      </c>
      <c r="H4">
        <v>1017</v>
      </c>
      <c r="I4">
        <v>932</v>
      </c>
      <c r="J4">
        <v>937</v>
      </c>
      <c r="K4">
        <f t="shared" ref="K4:K9" si="0">AVERAGE(B4:J4)</f>
        <v>897.44444444444446</v>
      </c>
      <c r="L4">
        <f t="shared" ref="L4:L9" si="1">2316-K4</f>
        <v>1418.5555555555557</v>
      </c>
    </row>
    <row r="5" spans="1:17" x14ac:dyDescent="0.3">
      <c r="A5">
        <v>3</v>
      </c>
      <c r="B5">
        <v>697</v>
      </c>
      <c r="C5">
        <v>1026</v>
      </c>
      <c r="D5">
        <v>1270</v>
      </c>
      <c r="E5">
        <v>937</v>
      </c>
      <c r="F5">
        <v>1100</v>
      </c>
      <c r="G5">
        <v>554</v>
      </c>
      <c r="H5">
        <v>941</v>
      </c>
      <c r="I5">
        <v>699</v>
      </c>
      <c r="J5">
        <v>1016</v>
      </c>
      <c r="K5">
        <f t="shared" si="0"/>
        <v>915.55555555555554</v>
      </c>
      <c r="L5">
        <f t="shared" si="1"/>
        <v>1400.4444444444443</v>
      </c>
    </row>
    <row r="6" spans="1:17" x14ac:dyDescent="0.3">
      <c r="A6">
        <v>4</v>
      </c>
      <c r="B6">
        <v>776</v>
      </c>
      <c r="C6">
        <v>948</v>
      </c>
      <c r="D6">
        <v>1192</v>
      </c>
      <c r="E6">
        <v>937</v>
      </c>
      <c r="F6">
        <v>1099</v>
      </c>
      <c r="G6">
        <v>556</v>
      </c>
      <c r="H6">
        <v>1100</v>
      </c>
      <c r="I6">
        <v>778</v>
      </c>
      <c r="J6">
        <v>1016</v>
      </c>
      <c r="K6">
        <f t="shared" si="0"/>
        <v>933.55555555555554</v>
      </c>
      <c r="L6">
        <f t="shared" si="1"/>
        <v>1382.4444444444443</v>
      </c>
    </row>
    <row r="7" spans="1:17" x14ac:dyDescent="0.3">
      <c r="A7">
        <v>5</v>
      </c>
      <c r="B7">
        <v>697</v>
      </c>
      <c r="C7">
        <v>1027</v>
      </c>
      <c r="D7">
        <v>1035</v>
      </c>
      <c r="E7">
        <v>1251</v>
      </c>
      <c r="F7">
        <v>1022</v>
      </c>
      <c r="G7">
        <v>713</v>
      </c>
      <c r="H7">
        <v>943</v>
      </c>
      <c r="I7">
        <v>943</v>
      </c>
      <c r="J7">
        <v>859</v>
      </c>
      <c r="K7">
        <f t="shared" si="0"/>
        <v>943.33333333333337</v>
      </c>
      <c r="L7">
        <f t="shared" si="1"/>
        <v>1372.6666666666665</v>
      </c>
      <c r="M7">
        <f>L6-L7</f>
        <v>9.7777777777778283</v>
      </c>
      <c r="O7">
        <f>1602/585</f>
        <v>2.7384615384615385</v>
      </c>
    </row>
    <row r="8" spans="1:17" x14ac:dyDescent="0.3">
      <c r="A8">
        <v>6</v>
      </c>
      <c r="B8">
        <v>1247</v>
      </c>
      <c r="C8">
        <v>1343</v>
      </c>
      <c r="D8">
        <v>1586</v>
      </c>
      <c r="E8">
        <v>1574</v>
      </c>
      <c r="F8">
        <v>1178</v>
      </c>
      <c r="G8">
        <v>1494</v>
      </c>
      <c r="H8">
        <v>1494</v>
      </c>
      <c r="I8">
        <v>1415</v>
      </c>
      <c r="J8">
        <v>1490</v>
      </c>
      <c r="K8">
        <f t="shared" si="0"/>
        <v>1424.5555555555557</v>
      </c>
      <c r="L8">
        <f t="shared" si="1"/>
        <v>891.44444444444434</v>
      </c>
      <c r="M8">
        <f t="shared" ref="M8:M9" si="2">L7-L8</f>
        <v>481.22222222222217</v>
      </c>
    </row>
    <row r="9" spans="1:17" x14ac:dyDescent="0.3">
      <c r="A9">
        <v>7</v>
      </c>
      <c r="B9">
        <v>1799</v>
      </c>
      <c r="C9">
        <v>1659</v>
      </c>
      <c r="D9">
        <v>1821</v>
      </c>
      <c r="E9">
        <v>1719</v>
      </c>
      <c r="F9">
        <v>1728</v>
      </c>
      <c r="G9">
        <v>1729</v>
      </c>
      <c r="H9">
        <v>1729</v>
      </c>
      <c r="I9">
        <v>1809</v>
      </c>
      <c r="J9">
        <v>1578</v>
      </c>
      <c r="K9">
        <f t="shared" si="0"/>
        <v>1730.1111111111111</v>
      </c>
      <c r="L9">
        <f t="shared" si="1"/>
        <v>585.88888888888891</v>
      </c>
      <c r="M9">
        <f t="shared" si="2"/>
        <v>305.55555555555543</v>
      </c>
    </row>
    <row r="10" spans="1:17" x14ac:dyDescent="0.3">
      <c r="B10">
        <f>AVERAGE(B3:B9)</f>
        <v>967.28571428571433</v>
      </c>
      <c r="C10">
        <f t="shared" ref="C10:J10" si="3">AVERAGE(C3:C9)</f>
        <v>1161.4285714285713</v>
      </c>
      <c r="D10">
        <f t="shared" si="3"/>
        <v>1270.7142857142858</v>
      </c>
      <c r="E10">
        <f t="shared" si="3"/>
        <v>1105.7142857142858</v>
      </c>
      <c r="F10">
        <f t="shared" si="3"/>
        <v>1065.5714285714287</v>
      </c>
      <c r="G10">
        <f t="shared" si="3"/>
        <v>812.14285714285711</v>
      </c>
      <c r="H10">
        <f t="shared" si="3"/>
        <v>1143.2857142857142</v>
      </c>
      <c r="I10">
        <f t="shared" si="3"/>
        <v>1095.1428571428571</v>
      </c>
      <c r="J10">
        <f t="shared" si="3"/>
        <v>1096.5714285714287</v>
      </c>
      <c r="P10" t="s">
        <v>13</v>
      </c>
      <c r="Q10" t="s">
        <v>25</v>
      </c>
    </row>
    <row r="11" spans="1:17" x14ac:dyDescent="0.3">
      <c r="B11" s="26">
        <f>AVERAGE(B10:J10)</f>
        <v>1079.7619047619048</v>
      </c>
      <c r="C11" s="26"/>
      <c r="D11" s="26"/>
      <c r="E11" s="26"/>
      <c r="F11" s="26"/>
      <c r="G11" s="26"/>
      <c r="H11" s="26"/>
      <c r="I11" s="26"/>
      <c r="J11" s="26"/>
      <c r="P11">
        <f>_xlfn.STDEV.S(B6:I6)</f>
        <v>211.3931678852735</v>
      </c>
      <c r="Q11">
        <f>_xlfn.STDEV.P(B6:I6)</f>
        <v>197.74020203286938</v>
      </c>
    </row>
    <row r="16" spans="1:17" x14ac:dyDescent="0.3">
      <c r="B16">
        <f>($P$2-B3)</f>
        <v>1617</v>
      </c>
      <c r="C16">
        <f t="shared" ref="C16:J16" si="4">($P$2-C3)</f>
        <v>1371</v>
      </c>
      <c r="D16">
        <f t="shared" si="4"/>
        <v>1517</v>
      </c>
      <c r="E16">
        <f t="shared" si="4"/>
        <v>1694</v>
      </c>
      <c r="F16">
        <f t="shared" si="4"/>
        <v>1689</v>
      </c>
      <c r="G16">
        <f t="shared" si="4"/>
        <v>2233</v>
      </c>
      <c r="H16">
        <f t="shared" si="4"/>
        <v>1537</v>
      </c>
      <c r="I16">
        <f t="shared" si="4"/>
        <v>1226</v>
      </c>
      <c r="J16">
        <f t="shared" si="4"/>
        <v>1536</v>
      </c>
    </row>
    <row r="17" spans="2:18" x14ac:dyDescent="0.3">
      <c r="B17">
        <f t="shared" ref="B17:J17" si="5">($P$2-B4)</f>
        <v>1460</v>
      </c>
      <c r="C17">
        <f t="shared" si="5"/>
        <v>1134</v>
      </c>
      <c r="D17">
        <f t="shared" si="5"/>
        <v>1124</v>
      </c>
      <c r="E17">
        <f t="shared" si="5"/>
        <v>1616</v>
      </c>
      <c r="F17">
        <f t="shared" si="5"/>
        <v>1611</v>
      </c>
      <c r="G17">
        <f t="shared" si="5"/>
        <v>1760</v>
      </c>
      <c r="H17">
        <f t="shared" si="5"/>
        <v>1299</v>
      </c>
      <c r="I17">
        <f t="shared" si="5"/>
        <v>1384</v>
      </c>
      <c r="J17">
        <f t="shared" si="5"/>
        <v>1379</v>
      </c>
    </row>
    <row r="18" spans="2:18" x14ac:dyDescent="0.3">
      <c r="B18">
        <f t="shared" ref="B18:J18" si="6">($P$2-B5)</f>
        <v>1619</v>
      </c>
      <c r="C18">
        <f t="shared" si="6"/>
        <v>1290</v>
      </c>
      <c r="D18">
        <f t="shared" si="6"/>
        <v>1046</v>
      </c>
      <c r="E18">
        <f t="shared" si="6"/>
        <v>1379</v>
      </c>
      <c r="F18">
        <f t="shared" si="6"/>
        <v>1216</v>
      </c>
      <c r="G18">
        <f t="shared" si="6"/>
        <v>1762</v>
      </c>
      <c r="H18">
        <f t="shared" si="6"/>
        <v>1375</v>
      </c>
      <c r="I18">
        <f t="shared" si="6"/>
        <v>1617</v>
      </c>
      <c r="J18">
        <f t="shared" si="6"/>
        <v>1300</v>
      </c>
    </row>
    <row r="19" spans="2:18" x14ac:dyDescent="0.3">
      <c r="B19">
        <f t="shared" ref="B19:J19" si="7">($P$2-B6)</f>
        <v>1540</v>
      </c>
      <c r="C19">
        <f t="shared" si="7"/>
        <v>1368</v>
      </c>
      <c r="D19">
        <f t="shared" si="7"/>
        <v>1124</v>
      </c>
      <c r="E19">
        <f t="shared" si="7"/>
        <v>1379</v>
      </c>
      <c r="F19">
        <f t="shared" si="7"/>
        <v>1217</v>
      </c>
      <c r="G19">
        <f t="shared" si="7"/>
        <v>1760</v>
      </c>
      <c r="H19">
        <f t="shared" si="7"/>
        <v>1216</v>
      </c>
      <c r="I19">
        <f t="shared" si="7"/>
        <v>1538</v>
      </c>
      <c r="J19">
        <f t="shared" si="7"/>
        <v>1300</v>
      </c>
      <c r="M19" s="26" t="s">
        <v>15</v>
      </c>
      <c r="N19" s="26"/>
      <c r="O19" s="26"/>
      <c r="P19" s="26"/>
      <c r="Q19" s="26"/>
    </row>
    <row r="20" spans="2:18" x14ac:dyDescent="0.3">
      <c r="B20">
        <f t="shared" ref="B20:J20" si="8">($P$2-B7)</f>
        <v>1619</v>
      </c>
      <c r="C20">
        <f t="shared" si="8"/>
        <v>1289</v>
      </c>
      <c r="D20">
        <f t="shared" si="8"/>
        <v>1281</v>
      </c>
      <c r="E20">
        <f t="shared" si="8"/>
        <v>1065</v>
      </c>
      <c r="F20">
        <f t="shared" si="8"/>
        <v>1294</v>
      </c>
      <c r="G20">
        <f t="shared" si="8"/>
        <v>1603</v>
      </c>
      <c r="H20">
        <f t="shared" si="8"/>
        <v>1373</v>
      </c>
      <c r="I20">
        <f t="shared" si="8"/>
        <v>1373</v>
      </c>
      <c r="J20">
        <f t="shared" si="8"/>
        <v>1457</v>
      </c>
      <c r="M20">
        <f>1760-1603</f>
        <v>157</v>
      </c>
      <c r="N20" s="26" t="s">
        <v>14</v>
      </c>
      <c r="O20" s="26"/>
      <c r="P20" s="26"/>
      <c r="Q20" s="26" t="s">
        <v>10</v>
      </c>
      <c r="R20" s="26"/>
    </row>
    <row r="21" spans="2:18" x14ac:dyDescent="0.3">
      <c r="B21">
        <f t="shared" ref="B21:J21" si="9">($P$2-B8)</f>
        <v>1069</v>
      </c>
      <c r="C21">
        <f t="shared" si="9"/>
        <v>973</v>
      </c>
      <c r="D21">
        <f t="shared" si="9"/>
        <v>730</v>
      </c>
      <c r="E21">
        <f t="shared" si="9"/>
        <v>742</v>
      </c>
      <c r="F21">
        <f t="shared" si="9"/>
        <v>1138</v>
      </c>
      <c r="G21">
        <f t="shared" si="9"/>
        <v>822</v>
      </c>
      <c r="H21">
        <f t="shared" si="9"/>
        <v>822</v>
      </c>
      <c r="I21">
        <f t="shared" si="9"/>
        <v>901</v>
      </c>
      <c r="J21">
        <f t="shared" si="9"/>
        <v>826</v>
      </c>
      <c r="M21">
        <f>822-587</f>
        <v>235</v>
      </c>
      <c r="N21" s="26">
        <f>235/3</f>
        <v>78.333333333333329</v>
      </c>
      <c r="O21" s="26"/>
      <c r="P21" s="26"/>
      <c r="Q21" s="26">
        <f>78.333/0.75</f>
        <v>104.444</v>
      </c>
      <c r="R21" s="26"/>
    </row>
    <row r="22" spans="2:18" x14ac:dyDescent="0.3">
      <c r="B22">
        <f t="shared" ref="B22:J22" si="10">($P$2-B9)</f>
        <v>517</v>
      </c>
      <c r="C22">
        <f t="shared" si="10"/>
        <v>657</v>
      </c>
      <c r="D22">
        <f t="shared" si="10"/>
        <v>495</v>
      </c>
      <c r="E22">
        <f t="shared" si="10"/>
        <v>597</v>
      </c>
      <c r="F22">
        <f t="shared" si="10"/>
        <v>588</v>
      </c>
      <c r="G22">
        <f t="shared" si="10"/>
        <v>587</v>
      </c>
      <c r="H22">
        <f t="shared" si="10"/>
        <v>587</v>
      </c>
      <c r="I22">
        <f t="shared" si="10"/>
        <v>507</v>
      </c>
      <c r="J22">
        <f t="shared" si="10"/>
        <v>738</v>
      </c>
      <c r="M22">
        <f>1375-1299</f>
        <v>76</v>
      </c>
    </row>
    <row r="23" spans="2:18" x14ac:dyDescent="0.3">
      <c r="M23">
        <f>1375-1216</f>
        <v>159</v>
      </c>
    </row>
  </sheetData>
  <mergeCells count="7">
    <mergeCell ref="B1:N1"/>
    <mergeCell ref="B11:J11"/>
    <mergeCell ref="M19:Q19"/>
    <mergeCell ref="Q21:R21"/>
    <mergeCell ref="Q20:R20"/>
    <mergeCell ref="N20:P20"/>
    <mergeCell ref="N21:P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P11" sqref="P11:Q11"/>
    </sheetView>
  </sheetViews>
  <sheetFormatPr defaultRowHeight="14.4" x14ac:dyDescent="0.3"/>
  <sheetData>
    <row r="1" spans="1:17" x14ac:dyDescent="0.3">
      <c r="B1" s="26" t="s">
        <v>1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P1" t="s">
        <v>0</v>
      </c>
    </row>
    <row r="2" spans="1:17" x14ac:dyDescent="0.3">
      <c r="L2" t="s">
        <v>3</v>
      </c>
      <c r="P2">
        <f>2316</f>
        <v>2316</v>
      </c>
    </row>
    <row r="3" spans="1:17" x14ac:dyDescent="0.3">
      <c r="A3">
        <v>1</v>
      </c>
      <c r="B3">
        <v>937</v>
      </c>
      <c r="C3">
        <v>869</v>
      </c>
      <c r="D3">
        <v>485</v>
      </c>
      <c r="E3">
        <v>793</v>
      </c>
      <c r="F3">
        <v>942</v>
      </c>
      <c r="G3">
        <v>319</v>
      </c>
      <c r="H3">
        <v>706</v>
      </c>
      <c r="I3">
        <v>625</v>
      </c>
      <c r="J3">
        <v>647</v>
      </c>
      <c r="K3">
        <f>AVERAGE(B3:J3)</f>
        <v>702.55555555555554</v>
      </c>
      <c r="L3">
        <f>2316-K3</f>
        <v>1613.4444444444443</v>
      </c>
    </row>
    <row r="4" spans="1:17" x14ac:dyDescent="0.3">
      <c r="A4">
        <v>2</v>
      </c>
      <c r="B4">
        <v>1488</v>
      </c>
      <c r="C4">
        <v>635</v>
      </c>
      <c r="D4">
        <v>248</v>
      </c>
      <c r="E4">
        <v>793</v>
      </c>
      <c r="F4">
        <v>1100</v>
      </c>
      <c r="G4">
        <v>635</v>
      </c>
      <c r="H4">
        <v>625</v>
      </c>
      <c r="I4">
        <v>466</v>
      </c>
      <c r="J4">
        <v>803</v>
      </c>
      <c r="K4">
        <f t="shared" ref="K4:K9" si="0">AVERAGE(B4:J4)</f>
        <v>754.77777777777783</v>
      </c>
      <c r="L4">
        <f t="shared" ref="L4:L9" si="1">2316-K4</f>
        <v>1561.2222222222222</v>
      </c>
    </row>
    <row r="5" spans="1:17" x14ac:dyDescent="0.3">
      <c r="A5">
        <v>3</v>
      </c>
      <c r="B5">
        <v>1174</v>
      </c>
      <c r="C5">
        <v>556</v>
      </c>
      <c r="D5">
        <v>406</v>
      </c>
      <c r="E5">
        <v>636</v>
      </c>
      <c r="F5">
        <v>785</v>
      </c>
      <c r="G5">
        <v>950</v>
      </c>
      <c r="H5">
        <v>1022</v>
      </c>
      <c r="I5">
        <v>546</v>
      </c>
      <c r="J5">
        <v>725</v>
      </c>
      <c r="K5">
        <f t="shared" si="0"/>
        <v>755.55555555555554</v>
      </c>
      <c r="L5">
        <f t="shared" si="1"/>
        <v>1560.4444444444443</v>
      </c>
    </row>
    <row r="6" spans="1:17" x14ac:dyDescent="0.3">
      <c r="A6">
        <v>4</v>
      </c>
      <c r="B6">
        <v>859</v>
      </c>
      <c r="C6">
        <v>477</v>
      </c>
      <c r="D6">
        <v>721</v>
      </c>
      <c r="E6">
        <v>636</v>
      </c>
      <c r="F6">
        <v>789</v>
      </c>
      <c r="G6">
        <v>1031</v>
      </c>
      <c r="H6">
        <v>1023</v>
      </c>
      <c r="I6">
        <v>546</v>
      </c>
      <c r="J6">
        <v>803</v>
      </c>
      <c r="K6">
        <f t="shared" si="0"/>
        <v>765</v>
      </c>
      <c r="L6">
        <f t="shared" si="1"/>
        <v>1551</v>
      </c>
    </row>
    <row r="7" spans="1:17" x14ac:dyDescent="0.3">
      <c r="A7">
        <v>5</v>
      </c>
      <c r="B7">
        <v>1174</v>
      </c>
      <c r="C7">
        <v>868</v>
      </c>
      <c r="D7">
        <v>800</v>
      </c>
      <c r="E7">
        <v>1108</v>
      </c>
      <c r="F7">
        <v>943</v>
      </c>
      <c r="G7">
        <v>1188</v>
      </c>
      <c r="H7">
        <v>1179</v>
      </c>
      <c r="I7">
        <v>704</v>
      </c>
      <c r="J7">
        <v>803</v>
      </c>
      <c r="K7">
        <f t="shared" si="0"/>
        <v>974.11111111111109</v>
      </c>
      <c r="L7">
        <f t="shared" si="1"/>
        <v>1341.8888888888889</v>
      </c>
      <c r="M7">
        <f>L6-L7</f>
        <v>209.11111111111109</v>
      </c>
      <c r="O7">
        <f>1614/610</f>
        <v>2.6459016393442623</v>
      </c>
    </row>
    <row r="8" spans="1:17" x14ac:dyDescent="0.3">
      <c r="A8">
        <v>6</v>
      </c>
      <c r="B8">
        <v>1411</v>
      </c>
      <c r="C8">
        <v>1342</v>
      </c>
      <c r="D8">
        <v>1431</v>
      </c>
      <c r="E8">
        <v>1266</v>
      </c>
      <c r="F8">
        <v>1572</v>
      </c>
      <c r="G8">
        <v>1346</v>
      </c>
      <c r="H8">
        <v>1415</v>
      </c>
      <c r="I8">
        <v>1411</v>
      </c>
      <c r="J8">
        <v>1196</v>
      </c>
      <c r="K8">
        <f t="shared" si="0"/>
        <v>1376.6666666666667</v>
      </c>
      <c r="L8">
        <f t="shared" si="1"/>
        <v>939.33333333333326</v>
      </c>
      <c r="M8">
        <f t="shared" ref="M8:M9" si="2">L7-L8</f>
        <v>402.55555555555566</v>
      </c>
    </row>
    <row r="9" spans="1:17" x14ac:dyDescent="0.3">
      <c r="A9">
        <v>7</v>
      </c>
      <c r="B9">
        <v>1647</v>
      </c>
      <c r="C9">
        <v>1575</v>
      </c>
      <c r="D9">
        <v>1820</v>
      </c>
      <c r="E9">
        <v>1739</v>
      </c>
      <c r="F9">
        <v>1731</v>
      </c>
      <c r="G9">
        <v>1657</v>
      </c>
      <c r="H9">
        <v>1810</v>
      </c>
      <c r="I9">
        <v>1712</v>
      </c>
      <c r="J9">
        <v>1670</v>
      </c>
      <c r="K9">
        <f t="shared" si="0"/>
        <v>1706.7777777777778</v>
      </c>
      <c r="L9">
        <f t="shared" si="1"/>
        <v>609.22222222222217</v>
      </c>
      <c r="M9">
        <f t="shared" si="2"/>
        <v>330.11111111111109</v>
      </c>
    </row>
    <row r="10" spans="1:17" x14ac:dyDescent="0.3">
      <c r="B10">
        <f>AVERAGE(B3:B9)</f>
        <v>1241.4285714285713</v>
      </c>
      <c r="C10">
        <f t="shared" ref="C10:I10" si="3">AVERAGE(C3:C9)</f>
        <v>903.14285714285711</v>
      </c>
      <c r="D10">
        <f t="shared" si="3"/>
        <v>844.42857142857144</v>
      </c>
      <c r="E10">
        <f t="shared" si="3"/>
        <v>995.85714285714289</v>
      </c>
      <c r="F10">
        <f t="shared" si="3"/>
        <v>1123.1428571428571</v>
      </c>
      <c r="G10">
        <f t="shared" si="3"/>
        <v>1018</v>
      </c>
      <c r="H10">
        <f t="shared" si="3"/>
        <v>1111.4285714285713</v>
      </c>
      <c r="I10">
        <f t="shared" si="3"/>
        <v>858.57142857142856</v>
      </c>
      <c r="P10" t="s">
        <v>13</v>
      </c>
      <c r="Q10" t="s">
        <v>25</v>
      </c>
    </row>
    <row r="11" spans="1:17" x14ac:dyDescent="0.3">
      <c r="B11" s="26">
        <f>AVERAGE(B10:I10)</f>
        <v>1012</v>
      </c>
      <c r="C11" s="26"/>
      <c r="D11" s="26"/>
      <c r="E11" s="26"/>
      <c r="F11" s="26"/>
      <c r="G11" s="26"/>
      <c r="H11" s="26"/>
      <c r="I11" s="26"/>
      <c r="J11" s="26"/>
      <c r="P11">
        <f>_xlfn.STDEV.S(B6:I6)</f>
        <v>205.6465414248438</v>
      </c>
      <c r="Q11">
        <f>_xlfn.STDEV.P(B6:I6)</f>
        <v>192.36472519669505</v>
      </c>
    </row>
  </sheetData>
  <mergeCells count="2">
    <mergeCell ref="B1:N1"/>
    <mergeCell ref="B11:J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C11" sqref="C11"/>
    </sheetView>
  </sheetViews>
  <sheetFormatPr defaultRowHeight="14.4" x14ac:dyDescent="0.3"/>
  <cols>
    <col min="1" max="1" width="22.33203125" customWidth="1"/>
  </cols>
  <sheetData>
    <row r="1" spans="1:2" x14ac:dyDescent="0.3">
      <c r="A1" t="s">
        <v>29</v>
      </c>
      <c r="B1" t="s">
        <v>30</v>
      </c>
    </row>
    <row r="2" spans="1:2" x14ac:dyDescent="0.3">
      <c r="B2" s="27" t="s">
        <v>31</v>
      </c>
    </row>
    <row r="3" spans="1:2" x14ac:dyDescent="0.3">
      <c r="B3" s="27" t="s">
        <v>32</v>
      </c>
    </row>
    <row r="5" spans="1:2" x14ac:dyDescent="0.3">
      <c r="A5" t="s">
        <v>34</v>
      </c>
      <c r="B5" t="s">
        <v>33</v>
      </c>
    </row>
  </sheetData>
  <hyperlinks>
    <hyperlink ref="B2" r:id="rId1"/>
    <hyperlink ref="B3" r:id="rId2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Calc</vt:lpstr>
      <vt:lpstr>quad1</vt:lpstr>
      <vt:lpstr>quad2</vt:lpstr>
      <vt:lpstr>quad3</vt:lpstr>
      <vt:lpstr>quad4</vt:lpstr>
      <vt:lpstr>author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Mattos</dc:creator>
  <cp:lastModifiedBy>Daniel Hodash</cp:lastModifiedBy>
  <dcterms:created xsi:type="dcterms:W3CDTF">2015-02-14T08:03:10Z</dcterms:created>
  <dcterms:modified xsi:type="dcterms:W3CDTF">2015-02-17T01:38:04Z</dcterms:modified>
</cp:coreProperties>
</file>